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60" activeTab="0"/>
  </bookViews>
  <sheets>
    <sheet name="27年4月版（標準基本版）国参考  " sheetId="1" r:id="rId1"/>
  </sheets>
  <definedNames>
    <definedName name="_xlnm.Print_Area" localSheetId="0">'27年4月版（標準基本版）国参考  '!$A$2:$O$63</definedName>
  </definedNames>
  <calcPr fullCalcOnLoad="1"/>
</workbook>
</file>

<file path=xl/sharedStrings.xml><?xml version="1.0" encoding="utf-8"?>
<sst xmlns="http://schemas.openxmlformats.org/spreadsheetml/2006/main" count="102" uniqueCount="96">
  <si>
    <t>町田市法人立保育園協会</t>
  </si>
  <si>
    <t>別表１</t>
  </si>
  <si>
    <t>給料表の付表（別表１の付表）</t>
  </si>
  <si>
    <t>町田市法人立保育園協会</t>
  </si>
  <si>
    <t>号俸</t>
  </si>
  <si>
    <t>俸給月額</t>
  </si>
  <si>
    <t>町給表</t>
  </si>
  <si>
    <t>1-10</t>
  </si>
  <si>
    <t>2-10</t>
  </si>
  <si>
    <t>3-10</t>
  </si>
  <si>
    <t>4-10</t>
  </si>
  <si>
    <t>4－10に20000円プラス。</t>
  </si>
  <si>
    <t>国算出基礎</t>
  </si>
  <si>
    <t>・初任給</t>
  </si>
  <si>
    <t>※10</t>
  </si>
  <si>
    <t xml:space="preserve"> </t>
  </si>
  <si>
    <t>　・昇格は、金額が直近上位の号俸で行う。</t>
  </si>
  <si>
    <t>金額</t>
  </si>
  <si>
    <t>保育士</t>
  </si>
  <si>
    <t>福２-３３</t>
  </si>
  <si>
    <t>福２－１７</t>
  </si>
  <si>
    <t>福１-２９</t>
  </si>
  <si>
    <t>行(二)1-３７</t>
  </si>
  <si>
    <t>　・２級者⇒５年経過後３級。３級３年経過且役職者４級。役職から外れた時は３級または２級に降格する。</t>
  </si>
  <si>
    <t>別途、地域手当を支給しない給与表である｡(地域手当支給の場合は、相当金額まで号俸を下げる)</t>
  </si>
  <si>
    <t>国金額２６年</t>
  </si>
  <si>
    <t>国金額１７年</t>
  </si>
  <si>
    <t>国金額２３年</t>
  </si>
  <si>
    <t>平成１７年最終国基準格付金額（参考）</t>
  </si>
  <si>
    <t>平成２３年最終国基準格付金額（参考）</t>
  </si>
  <si>
    <t>(２６年厚労省通知参考版)</t>
  </si>
  <si>
    <t>参考</t>
  </si>
  <si>
    <t>号俸</t>
  </si>
  <si>
    <t>調理員</t>
  </si>
  <si>
    <t>栄養士事務員</t>
  </si>
  <si>
    <t>看護師</t>
  </si>
  <si>
    <t>従前版</t>
  </si>
  <si>
    <t>２７年度</t>
  </si>
  <si>
    <t>園長</t>
  </si>
  <si>
    <t>１－１８</t>
  </si>
  <si>
    <t>１－２</t>
  </si>
  <si>
    <t>１－１８</t>
  </si>
  <si>
    <t>１－２２</t>
  </si>
  <si>
    <t>５－１０</t>
  </si>
  <si>
    <t>増減</t>
  </si>
  <si>
    <t>国基準格付表</t>
  </si>
  <si>
    <t>平成２６年最終国基準格付金額  注（下記参照）</t>
  </si>
  <si>
    <t>☆注「雇児保発0203第2号平成27年2月3日付児童福祉法による保育所運営費………」から引用。市から配布済み</t>
  </si>
  <si>
    <t>　◎採用時経験加算</t>
  </si>
  <si>
    <t>　・毎年４月１日の年一回、人事考課により、昇降号俸や昇降級を行う。</t>
  </si>
  <si>
    <r>
      <t>　・満５５歳を超えた年齢で昇給停止とする。</t>
    </r>
    <r>
      <rPr>
        <sz val="9"/>
        <rFont val="ＭＳ 明朝"/>
        <family val="1"/>
      </rPr>
      <t>但,５０歳を超えての採用者は、５年間又は５９歳迄は昇給する。</t>
    </r>
  </si>
  <si>
    <t>　なお、年度途中採用者及び休職者は１年間の出勤実績を満たした年度の翌年の４月１日とする。</t>
  </si>
  <si>
    <t>　◎　昇格</t>
  </si>
  <si>
    <t>　◎　各級該当職種</t>
  </si>
  <si>
    <t>　◎　昇給（降級）について</t>
  </si>
  <si>
    <t>　　昇格（１級⇒２級⇒３級）は次を参考に人事考課を行い勤務成績等を勘案し理事長が決定する｡</t>
  </si>
  <si>
    <t>　・降格者で、常勤職員は等級が下位に格付けされても、給与額の減額は行わない。</t>
  </si>
  <si>
    <t>　☆１級２級３級該当者は、基本的に２号俸の昇給とする（0号俸～3号俸の範囲差異は有り）
　　４級５級該当者は１号俸の昇給とする（0号俸～2号俸の範囲差異は有り）カッコ内は理事長判断。</t>
  </si>
  <si>
    <r>
      <t>　・上記に拘わらず、</t>
    </r>
    <r>
      <rPr>
        <b/>
        <sz val="10"/>
        <rFont val="ＭＳ 明朝"/>
        <family val="1"/>
      </rPr>
      <t>理事長判断</t>
    </r>
    <r>
      <rPr>
        <sz val="10"/>
        <rFont val="ＭＳ 明朝"/>
        <family val="1"/>
      </rPr>
      <t>で変更することがある。</t>
    </r>
  </si>
  <si>
    <r>
      <t>　・採用条件と試験成績及び必要度、経験等を考慮して</t>
    </r>
    <r>
      <rPr>
        <b/>
        <sz val="10"/>
        <rFont val="ＭＳ 明朝"/>
        <family val="1"/>
      </rPr>
      <t>理事長</t>
    </r>
    <r>
      <rPr>
        <sz val="10"/>
        <rFont val="ＭＳ 明朝"/>
        <family val="1"/>
      </rPr>
      <t>が、号俸を決定する。</t>
    </r>
  </si>
  <si>
    <r>
      <t>　★　人事考課とは、勤務意欲・勤務態度・計画遂行力・研修参加努力・業務上有効資格取得等々を判断し、
　　　最終決定は</t>
    </r>
    <r>
      <rPr>
        <b/>
        <sz val="10"/>
        <rFont val="ＭＳ 明朝"/>
        <family val="1"/>
      </rPr>
      <t>理事長</t>
    </r>
    <r>
      <rPr>
        <sz val="10"/>
        <rFont val="ＭＳ 明朝"/>
        <family val="1"/>
      </rPr>
      <t>が行う。</t>
    </r>
  </si>
  <si>
    <t>　　☆理事長判断とは、法人内全体を視野に公正判断をするため。</t>
  </si>
  <si>
    <t>町給表　初任給　新旧比較表</t>
  </si>
  <si>
    <t>国基準、施設長給与は下がっている。</t>
  </si>
  <si>
    <t>　◎　賞与について</t>
  </si>
  <si>
    <t>法人全体の運営状況により理事長が判断し支給する。支給期は夏期・冬期とする。</t>
  </si>
  <si>
    <t>但、理事長が判断し、３月期に支給する場合が有る。</t>
  </si>
  <si>
    <t>いずれの期も、支給月数等はその都度決定する。</t>
  </si>
  <si>
    <t>１等級</t>
  </si>
  <si>
    <t>２等級</t>
  </si>
  <si>
    <t>３等級</t>
  </si>
  <si>
    <t>４等級</t>
  </si>
  <si>
    <t>５等級</t>
  </si>
  <si>
    <t>５等級は保育園協会独自である。</t>
  </si>
  <si>
    <t>　・１級者、初任者とする。　　　※貴静会無資格者　[保育士・看護師・栄養士・教諭（幼・小）以外]</t>
  </si>
  <si>
    <t>　・２級者、一般経験者。　　　　※有資格者　[保育士・看護師・栄養士・教諭（幼・小）]</t>
  </si>
  <si>
    <t>　・３級者、２級者のうちから、下記昇格基準により、昇格した職員とする。※貴静会（主任）</t>
  </si>
  <si>
    <r>
      <t>　</t>
    </r>
    <r>
      <rPr>
        <strike/>
        <sz val="10"/>
        <rFont val="ＭＳ 明朝"/>
        <family val="1"/>
      </rPr>
      <t>・１級者⇒勤務良好の上３年経過後⇒２級。</t>
    </r>
  </si>
  <si>
    <r>
      <t>調理員等（20歳以上）</t>
    </r>
    <r>
      <rPr>
        <sz val="10"/>
        <color indexed="10"/>
        <rFont val="ＭＳ 明朝"/>
        <family val="1"/>
      </rPr>
      <t>学歴不問</t>
    </r>
  </si>
  <si>
    <r>
      <t>保育士（学卒者）</t>
    </r>
    <r>
      <rPr>
        <sz val="10"/>
        <color indexed="10"/>
        <rFont val="ＭＳ 明朝"/>
        <family val="1"/>
      </rPr>
      <t>経験有無不問</t>
    </r>
  </si>
  <si>
    <r>
      <t>栄養士</t>
    </r>
    <r>
      <rPr>
        <sz val="10"/>
        <color indexed="10"/>
        <rFont val="ＭＳ 明朝"/>
        <family val="1"/>
      </rPr>
      <t>・事務員</t>
    </r>
    <r>
      <rPr>
        <sz val="10"/>
        <rFont val="ＭＳ 明朝"/>
        <family val="1"/>
      </rPr>
      <t>　　　</t>
    </r>
    <r>
      <rPr>
        <sz val="10"/>
        <color indexed="10"/>
        <rFont val="ＭＳ 明朝"/>
        <family val="1"/>
      </rPr>
      <t>経験有無不問</t>
    </r>
  </si>
  <si>
    <r>
      <t>保健師・看護師（３年制卒）</t>
    </r>
    <r>
      <rPr>
        <sz val="10"/>
        <color indexed="10"/>
        <rFont val="ＭＳ 明朝"/>
        <family val="1"/>
      </rPr>
      <t>経験有無不問</t>
    </r>
  </si>
  <si>
    <t>主任保育士　（28歳基準）</t>
  </si>
  <si>
    <t>施設長　（30歳基準）</t>
  </si>
  <si>
    <r>
      <t>　　　　　</t>
    </r>
    <r>
      <rPr>
        <sz val="10"/>
        <color indexed="10"/>
        <rFont val="ＭＳ 明朝"/>
        <family val="1"/>
      </rPr>
      <t>※貴静会　他の認可保育園・こども園等経験年数1号俸加算</t>
    </r>
  </si>
  <si>
    <t>（町給表という）　平成30年３月制定版　</t>
  </si>
  <si>
    <t>給料表（平成30年４月～）（標準表）　案</t>
  </si>
  <si>
    <t>２７年４月版を基本</t>
  </si>
  <si>
    <t>＝１級２号俸　　(貴静会：1級1８号俸　事務員含む）</t>
  </si>
  <si>
    <t>＝１級１８号俸  　　　　2級10号俸</t>
  </si>
  <si>
    <t>＝１級１８号俸　　　　　2級10号俸</t>
  </si>
  <si>
    <t>＝１級２２号俸　　　　　2級14号俸</t>
  </si>
  <si>
    <t>＝３級１８号俸　　　　3級23号俸</t>
  </si>
  <si>
    <r>
      <t>＝４級１５号俸　　　　</t>
    </r>
    <r>
      <rPr>
        <sz val="10"/>
        <color indexed="10"/>
        <rFont val="ＭＳ 明朝"/>
        <family val="1"/>
      </rPr>
      <t>(副園長　4級</t>
    </r>
    <r>
      <rPr>
        <sz val="10"/>
        <color indexed="10"/>
        <rFont val="ＭＳ 明朝"/>
        <family val="1"/>
      </rPr>
      <t>20</t>
    </r>
    <r>
      <rPr>
        <sz val="10"/>
        <color indexed="10"/>
        <rFont val="ＭＳ 明朝"/>
        <family val="1"/>
      </rPr>
      <t>号俸）</t>
    </r>
  </si>
  <si>
    <t>　・４級者は、園長・事務長・副施設長等保育園運営全体に関り、時間外手当が支給されない役職職員とする。
　　但し、勤務年数が短い場合は３級者でも役職有。役職から外れたときは３級あるいは２級に降格する。</t>
  </si>
  <si>
    <t>　・５級者は、役員兼務の施設長（園長）とする。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</si>
</sst>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0"/>
      <name val="ＭＳ Ｐゴシック"/>
      <family val="3"/>
    </font>
    <font>
      <sz val="11"/>
      <name val="ＭＳ 明朝"/>
      <family val="1"/>
    </font>
    <font>
      <sz val="9"/>
      <name val="ＭＳ 明朝"/>
      <family val="1"/>
    </font>
    <font>
      <b/>
      <sz val="10"/>
      <name val="ＭＳ 明朝"/>
      <family val="1"/>
    </font>
    <font>
      <sz val="8"/>
      <name val="ＭＳ 明朝"/>
      <family val="1"/>
    </font>
    <font>
      <sz val="8"/>
      <color indexed="10"/>
      <name val="ＭＳ 明朝"/>
      <family val="1"/>
    </font>
    <font>
      <sz val="10"/>
      <color indexed="10"/>
      <name val="ＭＳ 明朝"/>
      <family val="1"/>
    </font>
    <font>
      <strik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1"/>
      <name val="ＭＳ 明朝"/>
      <family val="1"/>
    </font>
    <font>
      <b/>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style="thin"/>
      <top style="thin"/>
      <bottom style="thin"/>
    </border>
    <border>
      <left style="thin"/>
      <right style="thin"/>
      <top style="thin"/>
      <bottom>
        <color indexed="63"/>
      </bottom>
    </border>
    <border>
      <left style="thin"/>
      <right style="thin"/>
      <top style="dotted"/>
      <bottom style="dotted"/>
    </border>
    <border>
      <left style="thin"/>
      <right>
        <color indexed="63"/>
      </right>
      <top style="dotted"/>
      <bottom style="dotted"/>
    </border>
    <border>
      <left style="thin"/>
      <right>
        <color indexed="63"/>
      </right>
      <top>
        <color indexed="63"/>
      </top>
      <bottom>
        <color indexed="63"/>
      </bottom>
    </border>
    <border>
      <left style="thin"/>
      <right style="thin"/>
      <top style="dotted"/>
      <bottom style="thin"/>
    </border>
    <border>
      <left style="thin"/>
      <right style="thin"/>
      <top>
        <color indexed="63"/>
      </top>
      <bottom style="dotted"/>
    </border>
    <border>
      <left style="thin"/>
      <right style="thin"/>
      <top>
        <color indexed="63"/>
      </top>
      <bottom>
        <color indexed="63"/>
      </bottom>
    </border>
    <border>
      <left style="thin"/>
      <right style="thin"/>
      <top style="dotted"/>
      <bottom>
        <color indexed="63"/>
      </bottom>
    </border>
    <border>
      <left style="thin"/>
      <right style="thin"/>
      <top style="thin"/>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style="thin"/>
      <top style="dotted"/>
      <bottom style="dotted"/>
    </border>
    <border>
      <left>
        <color indexed="63"/>
      </left>
      <right style="thin"/>
      <top style="dotted"/>
      <bottom>
        <color indexed="63"/>
      </bottom>
    </border>
    <border>
      <left style="thin"/>
      <right>
        <color indexed="63"/>
      </right>
      <top style="dotted"/>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dotted"/>
      <bottom style="dotted"/>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8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vertical="center"/>
    </xf>
    <xf numFmtId="38" fontId="4" fillId="0" borderId="13" xfId="49" applyFont="1" applyBorder="1" applyAlignment="1">
      <alignment vertical="center"/>
    </xf>
    <xf numFmtId="38" fontId="4" fillId="0" borderId="0" xfId="49" applyFont="1" applyBorder="1" applyAlignment="1">
      <alignment vertical="center"/>
    </xf>
    <xf numFmtId="38" fontId="4" fillId="0" borderId="14" xfId="49" applyFont="1" applyBorder="1" applyAlignment="1">
      <alignment vertical="center"/>
    </xf>
    <xf numFmtId="38" fontId="4" fillId="0" borderId="15" xfId="49" applyFont="1" applyBorder="1" applyAlignment="1">
      <alignmen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vertical="center"/>
    </xf>
    <xf numFmtId="38" fontId="4" fillId="0" borderId="16" xfId="49" applyFont="1" applyBorder="1" applyAlignment="1">
      <alignment vertical="center"/>
    </xf>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11" xfId="0" applyFont="1" applyBorder="1" applyAlignment="1">
      <alignment horizontal="distributed" vertical="center"/>
    </xf>
    <xf numFmtId="38" fontId="4" fillId="0" borderId="11" xfId="49"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38" fontId="4" fillId="0" borderId="17" xfId="49" applyFont="1" applyBorder="1" applyAlignment="1">
      <alignment vertical="center"/>
    </xf>
    <xf numFmtId="38" fontId="4" fillId="0" borderId="18" xfId="49" applyFont="1" applyBorder="1" applyAlignment="1">
      <alignment vertical="center"/>
    </xf>
    <xf numFmtId="38" fontId="4" fillId="0" borderId="19" xfId="49" applyFont="1" applyBorder="1" applyAlignment="1">
      <alignment vertical="center"/>
    </xf>
    <xf numFmtId="0" fontId="4" fillId="0" borderId="20" xfId="0" applyFont="1" applyBorder="1" applyAlignment="1">
      <alignment vertical="center"/>
    </xf>
    <xf numFmtId="38" fontId="4" fillId="0" borderId="21" xfId="49" applyFont="1" applyBorder="1" applyAlignment="1">
      <alignment vertical="center"/>
    </xf>
    <xf numFmtId="38" fontId="4" fillId="0" borderId="22" xfId="49" applyFont="1" applyBorder="1" applyAlignment="1">
      <alignment vertical="center"/>
    </xf>
    <xf numFmtId="38" fontId="4" fillId="0" borderId="23" xfId="49" applyFont="1" applyBorder="1" applyAlignment="1">
      <alignment vertical="center"/>
    </xf>
    <xf numFmtId="38" fontId="4" fillId="0" borderId="24" xfId="49" applyFont="1" applyBorder="1" applyAlignment="1">
      <alignment vertical="center"/>
    </xf>
    <xf numFmtId="0" fontId="4" fillId="0" borderId="14" xfId="0" applyFont="1" applyBorder="1" applyAlignment="1">
      <alignment vertical="center"/>
    </xf>
    <xf numFmtId="38" fontId="4" fillId="0" borderId="25" xfId="49"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38" fontId="4" fillId="0" borderId="28" xfId="49" applyFont="1" applyBorder="1" applyAlignment="1">
      <alignment vertical="center"/>
    </xf>
    <xf numFmtId="38" fontId="4" fillId="0" borderId="29" xfId="49" applyFont="1" applyBorder="1" applyAlignment="1">
      <alignment vertical="center"/>
    </xf>
    <xf numFmtId="0" fontId="4" fillId="0" borderId="24"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0" applyFont="1" applyAlignment="1">
      <alignment horizontal="left" vertical="center" indent="1"/>
    </xf>
    <xf numFmtId="0" fontId="4" fillId="0" borderId="11" xfId="0" applyFont="1" applyBorder="1" applyAlignment="1">
      <alignment vertical="center"/>
    </xf>
    <xf numFmtId="0" fontId="4" fillId="0" borderId="0" xfId="0" applyFont="1" applyBorder="1" applyAlignment="1">
      <alignment horizontal="left" vertical="center" indent="1"/>
    </xf>
    <xf numFmtId="49" fontId="4" fillId="0" borderId="11" xfId="0" applyNumberFormat="1" applyFont="1" applyBorder="1" applyAlignment="1">
      <alignment horizontal="center" vertical="center" shrinkToFit="1"/>
    </xf>
    <xf numFmtId="0" fontId="8" fillId="0" borderId="0" xfId="0" applyFont="1" applyAlignment="1">
      <alignment vertical="center"/>
    </xf>
    <xf numFmtId="38" fontId="8" fillId="0" borderId="11" xfId="49" applyFont="1" applyBorder="1" applyAlignment="1">
      <alignment vertical="center"/>
    </xf>
    <xf numFmtId="0" fontId="8" fillId="0" borderId="11" xfId="0" applyFont="1" applyBorder="1" applyAlignment="1">
      <alignment horizontal="center" vertical="center" shrinkToFit="1"/>
    </xf>
    <xf numFmtId="49" fontId="4" fillId="0" borderId="0" xfId="0" applyNumberFormat="1" applyFont="1" applyAlignment="1">
      <alignment vertical="center"/>
    </xf>
    <xf numFmtId="49" fontId="4" fillId="0" borderId="11" xfId="0" applyNumberFormat="1" applyFont="1" applyBorder="1" applyAlignment="1">
      <alignment vertical="center"/>
    </xf>
    <xf numFmtId="49" fontId="4" fillId="0" borderId="0" xfId="0" applyNumberFormat="1" applyFont="1" applyBorder="1" applyAlignment="1" quotePrefix="1">
      <alignment horizontal="left" vertical="center"/>
    </xf>
    <xf numFmtId="38" fontId="8" fillId="0" borderId="13" xfId="49" applyFont="1" applyBorder="1" applyAlignment="1">
      <alignment vertical="center"/>
    </xf>
    <xf numFmtId="38" fontId="8" fillId="0" borderId="17" xfId="49" applyFont="1" applyBorder="1" applyAlignment="1">
      <alignment vertical="center"/>
    </xf>
    <xf numFmtId="14" fontId="9" fillId="0" borderId="0" xfId="0" applyNumberFormat="1" applyFont="1" applyAlignment="1">
      <alignment vertical="center"/>
    </xf>
    <xf numFmtId="14" fontId="10" fillId="0" borderId="0" xfId="0" applyNumberFormat="1" applyFont="1" applyAlignment="1">
      <alignment vertical="center"/>
    </xf>
    <xf numFmtId="38" fontId="8" fillId="0" borderId="16" xfId="49" applyFont="1" applyBorder="1" applyAlignment="1">
      <alignment vertical="center"/>
    </xf>
    <xf numFmtId="38" fontId="49" fillId="0" borderId="11" xfId="49" applyFont="1" applyBorder="1" applyAlignment="1">
      <alignment vertical="center"/>
    </xf>
    <xf numFmtId="38" fontId="49" fillId="0" borderId="17" xfId="49" applyFont="1" applyBorder="1" applyAlignment="1">
      <alignment vertical="center"/>
    </xf>
    <xf numFmtId="38" fontId="49" fillId="0" borderId="13" xfId="49" applyFont="1" applyBorder="1" applyAlignment="1">
      <alignment vertical="center"/>
    </xf>
    <xf numFmtId="38" fontId="50" fillId="0" borderId="17" xfId="49" applyFont="1" applyBorder="1" applyAlignment="1">
      <alignment vertical="center"/>
    </xf>
    <xf numFmtId="38" fontId="51" fillId="0" borderId="17" xfId="49" applyFont="1" applyBorder="1" applyAlignment="1">
      <alignment vertical="center"/>
    </xf>
    <xf numFmtId="0" fontId="4" fillId="0" borderId="31" xfId="0" applyFont="1" applyBorder="1" applyAlignment="1">
      <alignment horizontal="center" vertical="center"/>
    </xf>
    <xf numFmtId="0" fontId="4" fillId="0" borderId="0" xfId="0" applyFont="1" applyAlignment="1">
      <alignment vertical="center"/>
    </xf>
    <xf numFmtId="49" fontId="4" fillId="0" borderId="11" xfId="0" applyNumberFormat="1" applyFont="1" applyBorder="1" applyAlignment="1">
      <alignment horizontal="center" vertical="center"/>
    </xf>
    <xf numFmtId="0" fontId="4" fillId="0" borderId="0" xfId="0" applyFont="1" applyBorder="1" applyAlignment="1">
      <alignment horizontal="left" vertical="center" indent="1"/>
    </xf>
    <xf numFmtId="0" fontId="4"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left" vertical="center" indent="1"/>
    </xf>
    <xf numFmtId="0" fontId="4" fillId="0" borderId="0" xfId="0" applyFont="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Alignment="1">
      <alignment horizontal="left" vertical="center"/>
    </xf>
    <xf numFmtId="0" fontId="5" fillId="0" borderId="0" xfId="0" applyFont="1" applyAlignment="1">
      <alignment vertical="center"/>
    </xf>
    <xf numFmtId="0" fontId="6" fillId="0" borderId="31"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9"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wrapText="1" indent="1"/>
    </xf>
    <xf numFmtId="0" fontId="4" fillId="0" borderId="0" xfId="0" applyFont="1" applyBorder="1" applyAlignment="1">
      <alignment horizontal="left" vertical="center" indent="2"/>
    </xf>
    <xf numFmtId="0" fontId="4" fillId="0" borderId="0" xfId="0" applyFont="1" applyBorder="1" applyAlignment="1">
      <alignment horizontal="left" vertical="center" indent="1" shrinkToFit="1"/>
    </xf>
    <xf numFmtId="0" fontId="12" fillId="0" borderId="0" xfId="0" applyFont="1" applyFill="1" applyBorder="1" applyAlignment="1">
      <alignment horizontal="left" vertical="center" indent="1"/>
    </xf>
    <xf numFmtId="0" fontId="0" fillId="0" borderId="0" xfId="0"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63"/>
  <sheetViews>
    <sheetView tabSelected="1" zoomScaleSheetLayoutView="50" zoomScalePageLayoutView="0" workbookViewId="0" topLeftCell="A4">
      <selection activeCell="D19" sqref="D19"/>
    </sheetView>
  </sheetViews>
  <sheetFormatPr defaultColWidth="9.00390625" defaultRowHeight="13.5"/>
  <cols>
    <col min="1" max="1" width="4.625" style="1" customWidth="1"/>
    <col min="2" max="2" width="8.625" style="1" customWidth="1"/>
    <col min="3" max="3" width="14.75390625" style="1" customWidth="1"/>
    <col min="4" max="7" width="14.625" style="1" customWidth="1"/>
    <col min="8" max="9" width="2.75390625" style="1" customWidth="1"/>
    <col min="10" max="10" width="10.875" style="1" customWidth="1"/>
    <col min="11" max="14" width="9.375" style="1" customWidth="1"/>
    <col min="15" max="15" width="43.25390625" style="1" customWidth="1"/>
    <col min="16" max="16" width="98.875" style="1" customWidth="1"/>
    <col min="17" max="16384" width="9.00390625" style="1" customWidth="1"/>
  </cols>
  <sheetData>
    <row r="1" spans="7:15" ht="12">
      <c r="G1" s="53"/>
      <c r="O1" s="53"/>
    </row>
    <row r="2" spans="2:15" ht="12">
      <c r="B2" s="1" t="s">
        <v>0</v>
      </c>
      <c r="D2" s="71" t="s">
        <v>85</v>
      </c>
      <c r="E2" s="72"/>
      <c r="F2" s="72"/>
      <c r="G2" s="54">
        <v>42461</v>
      </c>
      <c r="O2" s="53">
        <v>42090</v>
      </c>
    </row>
    <row r="3" spans="2:15" ht="25.5" customHeight="1">
      <c r="B3" s="1" t="s">
        <v>1</v>
      </c>
      <c r="C3" s="73" t="s">
        <v>86</v>
      </c>
      <c r="D3" s="73"/>
      <c r="E3" s="73"/>
      <c r="F3" s="74" t="s">
        <v>30</v>
      </c>
      <c r="G3" s="74"/>
      <c r="H3" s="3"/>
      <c r="I3" s="3"/>
      <c r="J3" s="2" t="s">
        <v>2</v>
      </c>
      <c r="K3" s="2"/>
      <c r="M3" s="71" t="s">
        <v>87</v>
      </c>
      <c r="N3" s="71"/>
      <c r="O3" s="2" t="s">
        <v>3</v>
      </c>
    </row>
    <row r="4" spans="2:9" ht="12.75" customHeight="1">
      <c r="B4" s="4"/>
      <c r="C4" s="5" t="s">
        <v>68</v>
      </c>
      <c r="D4" s="5" t="s">
        <v>69</v>
      </c>
      <c r="E4" s="5" t="s">
        <v>70</v>
      </c>
      <c r="F4" s="5" t="s">
        <v>71</v>
      </c>
      <c r="G4" s="5" t="s">
        <v>72</v>
      </c>
      <c r="H4" s="6"/>
      <c r="I4" s="6"/>
    </row>
    <row r="5" spans="2:15" ht="12.75" customHeight="1">
      <c r="B5" s="7" t="s">
        <v>4</v>
      </c>
      <c r="C5" s="7" t="s">
        <v>5</v>
      </c>
      <c r="D5" s="7" t="s">
        <v>5</v>
      </c>
      <c r="E5" s="7" t="s">
        <v>5</v>
      </c>
      <c r="F5" s="7" t="s">
        <v>5</v>
      </c>
      <c r="G5" s="7" t="s">
        <v>5</v>
      </c>
      <c r="H5" s="6"/>
      <c r="I5" s="6"/>
      <c r="J5" s="75" t="s">
        <v>6</v>
      </c>
      <c r="K5" s="63" t="s">
        <v>7</v>
      </c>
      <c r="L5" s="63" t="s">
        <v>8</v>
      </c>
      <c r="M5" s="63" t="s">
        <v>9</v>
      </c>
      <c r="N5" s="63" t="s">
        <v>10</v>
      </c>
      <c r="O5" s="1" t="s">
        <v>73</v>
      </c>
    </row>
    <row r="6" spans="2:15" ht="12.75" customHeight="1">
      <c r="B6" s="8">
        <v>1</v>
      </c>
      <c r="C6" s="9">
        <f aca="true" t="shared" si="0" ref="C6:D14">ROUND(C7/1.01,-2)</f>
        <v>153700</v>
      </c>
      <c r="D6" s="9">
        <f t="shared" si="0"/>
        <v>180400</v>
      </c>
      <c r="E6" s="9">
        <f aca="true" t="shared" si="1" ref="E6:E14">ROUND(E7/1.013,-2)</f>
        <v>206500</v>
      </c>
      <c r="F6" s="9">
        <f aca="true" t="shared" si="2" ref="F6:G10">ROUND(F7/1.02,-2)</f>
        <v>213300</v>
      </c>
      <c r="G6" s="9">
        <f t="shared" si="2"/>
        <v>229900</v>
      </c>
      <c r="H6" s="10"/>
      <c r="I6" s="10"/>
      <c r="J6" s="75"/>
      <c r="K6" s="63"/>
      <c r="L6" s="63"/>
      <c r="M6" s="63"/>
      <c r="N6" s="63"/>
      <c r="O6" s="1" t="s">
        <v>11</v>
      </c>
    </row>
    <row r="7" spans="2:15" ht="12.75" customHeight="1">
      <c r="B7" s="8">
        <v>2</v>
      </c>
      <c r="C7" s="9">
        <f t="shared" si="0"/>
        <v>155200</v>
      </c>
      <c r="D7" s="9">
        <f t="shared" si="0"/>
        <v>182200</v>
      </c>
      <c r="E7" s="9">
        <f t="shared" si="1"/>
        <v>209200</v>
      </c>
      <c r="F7" s="9">
        <f t="shared" si="2"/>
        <v>217600</v>
      </c>
      <c r="G7" s="11">
        <f t="shared" si="2"/>
        <v>234500</v>
      </c>
      <c r="H7" s="12"/>
      <c r="I7" s="10"/>
      <c r="J7" s="13" t="s">
        <v>12</v>
      </c>
      <c r="K7" s="44" t="s">
        <v>22</v>
      </c>
      <c r="L7" s="44" t="s">
        <v>21</v>
      </c>
      <c r="M7" s="44" t="s">
        <v>20</v>
      </c>
      <c r="N7" s="44" t="s">
        <v>19</v>
      </c>
      <c r="O7" s="45" t="s">
        <v>45</v>
      </c>
    </row>
    <row r="8" spans="2:15" ht="12.75" customHeight="1">
      <c r="B8" s="8">
        <v>3</v>
      </c>
      <c r="C8" s="9">
        <f t="shared" si="0"/>
        <v>156800</v>
      </c>
      <c r="D8" s="9">
        <f t="shared" si="0"/>
        <v>184000</v>
      </c>
      <c r="E8" s="9">
        <f t="shared" si="1"/>
        <v>211900</v>
      </c>
      <c r="F8" s="9">
        <f t="shared" si="2"/>
        <v>222000</v>
      </c>
      <c r="G8" s="11">
        <f t="shared" si="2"/>
        <v>239200</v>
      </c>
      <c r="H8" s="12"/>
      <c r="I8" s="10"/>
      <c r="J8" s="47" t="s">
        <v>25</v>
      </c>
      <c r="K8" s="46">
        <v>168100</v>
      </c>
      <c r="L8" s="46">
        <v>197268</v>
      </c>
      <c r="M8" s="46">
        <v>231948</v>
      </c>
      <c r="N8" s="46">
        <v>254900</v>
      </c>
      <c r="O8" s="45" t="s">
        <v>46</v>
      </c>
    </row>
    <row r="9" spans="2:15" ht="12.75" customHeight="1">
      <c r="B9" s="8">
        <v>4</v>
      </c>
      <c r="C9" s="9">
        <f t="shared" si="0"/>
        <v>158400</v>
      </c>
      <c r="D9" s="9">
        <f t="shared" si="0"/>
        <v>185800</v>
      </c>
      <c r="E9" s="9">
        <f t="shared" si="1"/>
        <v>214700</v>
      </c>
      <c r="F9" s="9">
        <f t="shared" si="2"/>
        <v>226400</v>
      </c>
      <c r="G9" s="11">
        <f t="shared" si="2"/>
        <v>244000</v>
      </c>
      <c r="H9" s="12"/>
      <c r="I9" s="10"/>
      <c r="J9" s="42" t="s">
        <v>26</v>
      </c>
      <c r="K9" s="20">
        <v>164200</v>
      </c>
      <c r="L9" s="20">
        <v>189300</v>
      </c>
      <c r="M9" s="20">
        <v>226700</v>
      </c>
      <c r="N9" s="20">
        <v>261000</v>
      </c>
      <c r="O9" s="1" t="s">
        <v>28</v>
      </c>
    </row>
    <row r="10" spans="2:15" ht="12.75" customHeight="1">
      <c r="B10" s="8">
        <v>5</v>
      </c>
      <c r="C10" s="9">
        <f t="shared" si="0"/>
        <v>160000</v>
      </c>
      <c r="D10" s="51">
        <f t="shared" si="0"/>
        <v>187700</v>
      </c>
      <c r="E10" s="9">
        <f t="shared" si="1"/>
        <v>217500</v>
      </c>
      <c r="F10" s="9">
        <f>ROUND(F11/1.02,-2)</f>
        <v>230900</v>
      </c>
      <c r="G10" s="11">
        <f t="shared" si="2"/>
        <v>248900</v>
      </c>
      <c r="H10" s="12"/>
      <c r="I10" s="10"/>
      <c r="J10" s="42" t="s">
        <v>27</v>
      </c>
      <c r="K10" s="20">
        <v>165800</v>
      </c>
      <c r="L10" s="20">
        <v>195228</v>
      </c>
      <c r="M10" s="20">
        <v>230112</v>
      </c>
      <c r="N10" s="20">
        <v>253400</v>
      </c>
      <c r="O10" s="1" t="s">
        <v>29</v>
      </c>
    </row>
    <row r="11" spans="2:15" ht="12.75" customHeight="1">
      <c r="B11" s="8">
        <v>6</v>
      </c>
      <c r="C11" s="9">
        <f t="shared" si="0"/>
        <v>161600</v>
      </c>
      <c r="D11" s="9">
        <f t="shared" si="0"/>
        <v>189600</v>
      </c>
      <c r="E11" s="9">
        <f t="shared" si="1"/>
        <v>220300</v>
      </c>
      <c r="F11" s="9">
        <f>ROUND(F12/1.02,-2)</f>
        <v>235500</v>
      </c>
      <c r="G11" s="9">
        <f>ROUND(G12/1.02,-2)</f>
        <v>253900</v>
      </c>
      <c r="H11" s="10"/>
      <c r="I11" s="10"/>
      <c r="J11" s="77" t="s">
        <v>47</v>
      </c>
      <c r="K11" s="77"/>
      <c r="L11" s="77"/>
      <c r="M11" s="77"/>
      <c r="N11" s="77"/>
      <c r="O11" s="77"/>
    </row>
    <row r="12" spans="2:15" ht="12.75" customHeight="1">
      <c r="B12" s="8">
        <v>7</v>
      </c>
      <c r="C12" s="9">
        <f t="shared" si="0"/>
        <v>163200</v>
      </c>
      <c r="D12" s="9">
        <f t="shared" si="0"/>
        <v>191500</v>
      </c>
      <c r="E12" s="9">
        <f t="shared" si="1"/>
        <v>223200</v>
      </c>
      <c r="F12" s="9">
        <f>ROUND(F13/1.02,-2)</f>
        <v>240200</v>
      </c>
      <c r="G12" s="9">
        <f>ROUND(G13/1.02,-2)</f>
        <v>259000</v>
      </c>
      <c r="H12" s="10"/>
      <c r="I12" s="10"/>
      <c r="J12" s="68" t="s">
        <v>24</v>
      </c>
      <c r="K12" s="68"/>
      <c r="L12" s="68"/>
      <c r="M12" s="68"/>
      <c r="N12" s="68"/>
      <c r="O12" s="68"/>
    </row>
    <row r="13" spans="2:15" ht="12.75" customHeight="1">
      <c r="B13" s="8">
        <v>8</v>
      </c>
      <c r="C13" s="9">
        <f t="shared" si="0"/>
        <v>164800</v>
      </c>
      <c r="D13" s="9">
        <f t="shared" si="0"/>
        <v>193400</v>
      </c>
      <c r="E13" s="9">
        <f t="shared" si="1"/>
        <v>226100</v>
      </c>
      <c r="F13" s="9">
        <f>ROUND(F14/1.02,-2)</f>
        <v>245000</v>
      </c>
      <c r="G13" s="9">
        <f>ROUND(G14/1.02,-2)</f>
        <v>264200</v>
      </c>
      <c r="H13" s="10"/>
      <c r="I13" s="10"/>
      <c r="J13" s="41"/>
      <c r="K13" s="41"/>
      <c r="L13" s="41"/>
      <c r="M13" s="41"/>
      <c r="N13" s="41"/>
      <c r="O13" s="41"/>
    </row>
    <row r="14" spans="2:10" ht="12.75" customHeight="1">
      <c r="B14" s="15">
        <v>9</v>
      </c>
      <c r="C14" s="16">
        <f t="shared" si="0"/>
        <v>166400</v>
      </c>
      <c r="D14" s="55">
        <f t="shared" si="0"/>
        <v>195300</v>
      </c>
      <c r="E14" s="16">
        <f t="shared" si="1"/>
        <v>229000</v>
      </c>
      <c r="F14" s="16">
        <f>ROUND(F15/1.02,-2)</f>
        <v>249900</v>
      </c>
      <c r="G14" s="16">
        <f>ROUND(G15/1.02,-2)</f>
        <v>269500</v>
      </c>
      <c r="H14" s="10"/>
      <c r="I14" s="10"/>
      <c r="J14" s="14" t="s">
        <v>13</v>
      </c>
    </row>
    <row r="15" spans="2:15" ht="12.75" customHeight="1">
      <c r="B15" s="19" t="s">
        <v>14</v>
      </c>
      <c r="C15" s="20">
        <v>168100</v>
      </c>
      <c r="D15" s="56">
        <v>197300</v>
      </c>
      <c r="E15" s="46">
        <v>232000</v>
      </c>
      <c r="F15" s="46">
        <v>254900</v>
      </c>
      <c r="G15" s="46">
        <v>274900</v>
      </c>
      <c r="H15" s="10"/>
      <c r="I15" s="10"/>
      <c r="J15" s="14"/>
      <c r="K15" s="69" t="s">
        <v>78</v>
      </c>
      <c r="L15" s="69"/>
      <c r="M15" s="69"/>
      <c r="N15" s="69"/>
      <c r="O15" s="18" t="s">
        <v>88</v>
      </c>
    </row>
    <row r="16" spans="2:15" ht="12.75" customHeight="1">
      <c r="B16" s="22">
        <v>11</v>
      </c>
      <c r="C16" s="23">
        <f aca="true" t="shared" si="3" ref="C16:E31">ROUND(C15*1.01,-2)</f>
        <v>169800</v>
      </c>
      <c r="D16" s="52">
        <f t="shared" si="3"/>
        <v>199300</v>
      </c>
      <c r="E16" s="23">
        <f t="shared" si="3"/>
        <v>234300</v>
      </c>
      <c r="F16" s="23">
        <f aca="true" t="shared" si="4" ref="F16:G31">ROUND(F15*1.02,-2)</f>
        <v>260000</v>
      </c>
      <c r="G16" s="23">
        <f t="shared" si="4"/>
        <v>280400</v>
      </c>
      <c r="H16" s="10"/>
      <c r="I16" s="10"/>
      <c r="J16" s="21"/>
      <c r="K16" s="69" t="s">
        <v>79</v>
      </c>
      <c r="L16" s="69"/>
      <c r="M16" s="69"/>
      <c r="N16" s="69"/>
      <c r="O16" s="18" t="s">
        <v>89</v>
      </c>
    </row>
    <row r="17" spans="2:15" ht="12.75" customHeight="1">
      <c r="B17" s="8">
        <v>12</v>
      </c>
      <c r="C17" s="23">
        <f t="shared" si="3"/>
        <v>171500</v>
      </c>
      <c r="D17" s="23">
        <f t="shared" si="3"/>
        <v>201300</v>
      </c>
      <c r="E17" s="23">
        <f t="shared" si="3"/>
        <v>236600</v>
      </c>
      <c r="F17" s="9">
        <f t="shared" si="4"/>
        <v>265200</v>
      </c>
      <c r="G17" s="9">
        <f t="shared" si="4"/>
        <v>286000</v>
      </c>
      <c r="H17" s="10"/>
      <c r="I17" s="10"/>
      <c r="J17" s="21"/>
      <c r="K17" s="69" t="s">
        <v>80</v>
      </c>
      <c r="L17" s="69"/>
      <c r="M17" s="69"/>
      <c r="N17" s="69"/>
      <c r="O17" s="18" t="s">
        <v>90</v>
      </c>
    </row>
    <row r="18" spans="2:15" ht="12.75" customHeight="1">
      <c r="B18" s="8">
        <v>13</v>
      </c>
      <c r="C18" s="52">
        <f t="shared" si="3"/>
        <v>173200</v>
      </c>
      <c r="D18" s="23">
        <f t="shared" si="3"/>
        <v>203300</v>
      </c>
      <c r="E18" s="23">
        <f t="shared" si="3"/>
        <v>239000</v>
      </c>
      <c r="F18" s="9">
        <f t="shared" si="4"/>
        <v>270500</v>
      </c>
      <c r="G18" s="9">
        <f t="shared" si="4"/>
        <v>291700</v>
      </c>
      <c r="H18" s="10"/>
      <c r="I18" s="10"/>
      <c r="J18" s="21"/>
      <c r="K18" s="69" t="s">
        <v>81</v>
      </c>
      <c r="L18" s="69"/>
      <c r="M18" s="69"/>
      <c r="N18" s="69"/>
      <c r="O18" s="18" t="s">
        <v>91</v>
      </c>
    </row>
    <row r="19" spans="2:15" ht="12.75" customHeight="1">
      <c r="B19" s="8">
        <v>14</v>
      </c>
      <c r="C19" s="23">
        <f t="shared" si="3"/>
        <v>174900</v>
      </c>
      <c r="D19" s="57">
        <f t="shared" si="3"/>
        <v>205300</v>
      </c>
      <c r="E19" s="23">
        <f t="shared" si="3"/>
        <v>241400</v>
      </c>
      <c r="F19" s="9">
        <f t="shared" si="4"/>
        <v>275900</v>
      </c>
      <c r="G19" s="9">
        <f t="shared" si="4"/>
        <v>297500</v>
      </c>
      <c r="H19" s="10"/>
      <c r="I19" s="10"/>
      <c r="J19" s="17" t="s">
        <v>15</v>
      </c>
      <c r="K19" s="76" t="s">
        <v>82</v>
      </c>
      <c r="L19" s="69"/>
      <c r="M19" s="69"/>
      <c r="N19" s="69"/>
      <c r="O19" s="50" t="s">
        <v>92</v>
      </c>
    </row>
    <row r="20" spans="2:15" ht="12.75" customHeight="1">
      <c r="B20" s="8">
        <v>15</v>
      </c>
      <c r="C20" s="23">
        <f t="shared" si="3"/>
        <v>176600</v>
      </c>
      <c r="D20" s="23">
        <f t="shared" si="3"/>
        <v>207400</v>
      </c>
      <c r="E20" s="23">
        <f t="shared" si="3"/>
        <v>243800</v>
      </c>
      <c r="F20" s="9">
        <f t="shared" si="4"/>
        <v>281400</v>
      </c>
      <c r="G20" s="9">
        <f t="shared" si="4"/>
        <v>303500</v>
      </c>
      <c r="H20" s="10"/>
      <c r="I20" s="10"/>
      <c r="J20" s="17" t="s">
        <v>15</v>
      </c>
      <c r="K20" s="69" t="s">
        <v>83</v>
      </c>
      <c r="L20" s="69"/>
      <c r="M20" s="69"/>
      <c r="N20" s="69"/>
      <c r="O20" s="50" t="s">
        <v>93</v>
      </c>
    </row>
    <row r="21" spans="2:15" ht="12.75" customHeight="1">
      <c r="B21" s="8">
        <v>16</v>
      </c>
      <c r="C21" s="23">
        <f t="shared" si="3"/>
        <v>178400</v>
      </c>
      <c r="D21" s="23">
        <f t="shared" si="3"/>
        <v>209500</v>
      </c>
      <c r="E21" s="23">
        <f t="shared" si="3"/>
        <v>246200</v>
      </c>
      <c r="F21" s="9">
        <f t="shared" si="4"/>
        <v>287000</v>
      </c>
      <c r="G21" s="9">
        <f t="shared" si="4"/>
        <v>309600</v>
      </c>
      <c r="H21" s="10"/>
      <c r="I21" s="10"/>
      <c r="J21" s="69" t="s">
        <v>48</v>
      </c>
      <c r="K21" s="69"/>
      <c r="L21" s="69"/>
      <c r="M21" s="69"/>
      <c r="N21" s="69"/>
      <c r="O21" s="69"/>
    </row>
    <row r="22" spans="2:15" ht="12.75" customHeight="1">
      <c r="B22" s="8">
        <v>17</v>
      </c>
      <c r="C22" s="52">
        <f t="shared" si="3"/>
        <v>180200</v>
      </c>
      <c r="D22" s="23">
        <f t="shared" si="3"/>
        <v>211600</v>
      </c>
      <c r="E22" s="23">
        <f t="shared" si="3"/>
        <v>248700</v>
      </c>
      <c r="F22" s="9">
        <f t="shared" si="4"/>
        <v>292700</v>
      </c>
      <c r="G22" s="9">
        <f t="shared" si="4"/>
        <v>315800</v>
      </c>
      <c r="H22" s="10"/>
      <c r="I22" s="10"/>
      <c r="J22" s="70" t="s">
        <v>59</v>
      </c>
      <c r="K22" s="70"/>
      <c r="L22" s="70"/>
      <c r="M22" s="70"/>
      <c r="N22" s="70"/>
      <c r="O22" s="70"/>
    </row>
    <row r="23" spans="2:15" ht="12.75" customHeight="1">
      <c r="B23" s="8">
        <v>18</v>
      </c>
      <c r="C23" s="57">
        <f t="shared" si="3"/>
        <v>182000</v>
      </c>
      <c r="D23" s="23">
        <f t="shared" si="3"/>
        <v>213700</v>
      </c>
      <c r="E23" s="52">
        <f t="shared" si="3"/>
        <v>251200</v>
      </c>
      <c r="F23" s="9">
        <f t="shared" si="4"/>
        <v>298600</v>
      </c>
      <c r="G23" s="9">
        <f t="shared" si="4"/>
        <v>322100</v>
      </c>
      <c r="H23" s="10"/>
      <c r="I23" s="10"/>
      <c r="J23" s="64" t="s">
        <v>84</v>
      </c>
      <c r="K23" s="64"/>
      <c r="L23" s="64"/>
      <c r="M23" s="64"/>
      <c r="N23" s="64"/>
      <c r="O23" s="64"/>
    </row>
    <row r="24" spans="2:15" ht="12.75" customHeight="1">
      <c r="B24" s="8">
        <v>19</v>
      </c>
      <c r="C24" s="23">
        <f t="shared" si="3"/>
        <v>183800</v>
      </c>
      <c r="D24" s="23">
        <f t="shared" si="3"/>
        <v>215800</v>
      </c>
      <c r="E24" s="23">
        <f t="shared" si="3"/>
        <v>253700</v>
      </c>
      <c r="F24" s="9">
        <f t="shared" si="4"/>
        <v>304600</v>
      </c>
      <c r="G24" s="9">
        <f t="shared" si="4"/>
        <v>328500</v>
      </c>
      <c r="H24" s="10"/>
      <c r="I24" s="10"/>
      <c r="J24" s="69" t="s">
        <v>54</v>
      </c>
      <c r="K24" s="69"/>
      <c r="L24" s="69"/>
      <c r="M24" s="69"/>
      <c r="N24" s="69"/>
      <c r="O24" s="69"/>
    </row>
    <row r="25" spans="2:15" ht="12.75" customHeight="1">
      <c r="B25" s="8">
        <v>20</v>
      </c>
      <c r="C25" s="23">
        <f t="shared" si="3"/>
        <v>185600</v>
      </c>
      <c r="D25" s="23">
        <f t="shared" si="3"/>
        <v>218000</v>
      </c>
      <c r="E25" s="23">
        <f t="shared" si="3"/>
        <v>256200</v>
      </c>
      <c r="F25" s="58">
        <f t="shared" si="4"/>
        <v>310700</v>
      </c>
      <c r="G25" s="9">
        <f t="shared" si="4"/>
        <v>335100</v>
      </c>
      <c r="H25" s="10"/>
      <c r="I25" s="10"/>
      <c r="J25" s="78" t="s">
        <v>49</v>
      </c>
      <c r="K25" s="78"/>
      <c r="L25" s="78"/>
      <c r="M25" s="78"/>
      <c r="N25" s="78"/>
      <c r="O25" s="78"/>
    </row>
    <row r="26" spans="2:15" ht="12.75" customHeight="1">
      <c r="B26" s="8">
        <v>21</v>
      </c>
      <c r="C26" s="60">
        <f t="shared" si="3"/>
        <v>187500</v>
      </c>
      <c r="D26" s="23">
        <f t="shared" si="3"/>
        <v>220200</v>
      </c>
      <c r="E26" s="23">
        <f t="shared" si="3"/>
        <v>258800</v>
      </c>
      <c r="F26" s="9">
        <f t="shared" si="4"/>
        <v>316900</v>
      </c>
      <c r="G26" s="11">
        <f t="shared" si="4"/>
        <v>341800</v>
      </c>
      <c r="H26" s="12"/>
      <c r="I26" s="10"/>
      <c r="J26" s="79" t="s">
        <v>51</v>
      </c>
      <c r="K26" s="79"/>
      <c r="L26" s="79"/>
      <c r="M26" s="79"/>
      <c r="N26" s="79"/>
      <c r="O26" s="79"/>
    </row>
    <row r="27" spans="2:15" ht="12.75" customHeight="1">
      <c r="B27" s="8">
        <v>22</v>
      </c>
      <c r="C27" s="57">
        <f t="shared" si="3"/>
        <v>189400</v>
      </c>
      <c r="D27" s="23">
        <f t="shared" si="3"/>
        <v>222400</v>
      </c>
      <c r="E27" s="23">
        <f t="shared" si="3"/>
        <v>261400</v>
      </c>
      <c r="F27" s="9">
        <f t="shared" si="4"/>
        <v>323200</v>
      </c>
      <c r="G27" s="9">
        <f t="shared" si="4"/>
        <v>348600</v>
      </c>
      <c r="H27" s="12"/>
      <c r="I27" s="10"/>
      <c r="J27" s="80" t="s">
        <v>50</v>
      </c>
      <c r="K27" s="80"/>
      <c r="L27" s="80"/>
      <c r="M27" s="80"/>
      <c r="N27" s="80"/>
      <c r="O27" s="80"/>
    </row>
    <row r="28" spans="2:15" ht="12.75" customHeight="1">
      <c r="B28" s="8">
        <v>23</v>
      </c>
      <c r="C28" s="23">
        <f t="shared" si="3"/>
        <v>191300</v>
      </c>
      <c r="D28" s="23">
        <f t="shared" si="3"/>
        <v>224600</v>
      </c>
      <c r="E28" s="57">
        <f t="shared" si="3"/>
        <v>264000</v>
      </c>
      <c r="F28" s="9">
        <f t="shared" si="4"/>
        <v>329700</v>
      </c>
      <c r="G28" s="9">
        <f t="shared" si="4"/>
        <v>355600</v>
      </c>
      <c r="H28" s="10"/>
      <c r="I28" s="10"/>
      <c r="J28" s="64" t="s">
        <v>58</v>
      </c>
      <c r="K28" s="64"/>
      <c r="L28" s="64"/>
      <c r="M28" s="64"/>
      <c r="N28" s="64"/>
      <c r="O28" s="64"/>
    </row>
    <row r="29" spans="2:15" ht="12.75" customHeight="1">
      <c r="B29" s="8">
        <v>24</v>
      </c>
      <c r="C29" s="23">
        <f t="shared" si="3"/>
        <v>193200</v>
      </c>
      <c r="D29" s="23">
        <f t="shared" si="3"/>
        <v>226800</v>
      </c>
      <c r="E29" s="23">
        <f t="shared" si="3"/>
        <v>266600</v>
      </c>
      <c r="F29" s="9">
        <f t="shared" si="4"/>
        <v>336300</v>
      </c>
      <c r="G29" s="9">
        <f t="shared" si="4"/>
        <v>362700</v>
      </c>
      <c r="H29" s="10"/>
      <c r="I29" s="10"/>
      <c r="J29" s="66" t="s">
        <v>57</v>
      </c>
      <c r="K29" s="65"/>
      <c r="L29" s="65"/>
      <c r="M29" s="65"/>
      <c r="N29" s="65"/>
      <c r="O29" s="65"/>
    </row>
    <row r="30" spans="2:15" ht="12.75" customHeight="1">
      <c r="B30" s="8">
        <v>25</v>
      </c>
      <c r="C30" s="59">
        <f t="shared" si="3"/>
        <v>195100</v>
      </c>
      <c r="D30" s="23">
        <f t="shared" si="3"/>
        <v>229100</v>
      </c>
      <c r="E30" s="23">
        <f t="shared" si="3"/>
        <v>269300</v>
      </c>
      <c r="F30" s="9">
        <f t="shared" si="4"/>
        <v>343000</v>
      </c>
      <c r="G30" s="9">
        <f t="shared" si="4"/>
        <v>370000</v>
      </c>
      <c r="H30" s="10"/>
      <c r="I30" s="10"/>
      <c r="J30" s="67"/>
      <c r="K30" s="67"/>
      <c r="L30" s="67"/>
      <c r="M30" s="67"/>
      <c r="N30" s="67"/>
      <c r="O30" s="67"/>
    </row>
    <row r="31" spans="2:15" ht="12.75" customHeight="1">
      <c r="B31" s="8">
        <v>26</v>
      </c>
      <c r="C31" s="57">
        <f t="shared" si="3"/>
        <v>197100</v>
      </c>
      <c r="D31" s="23">
        <f t="shared" si="3"/>
        <v>231400</v>
      </c>
      <c r="E31" s="23">
        <f t="shared" si="3"/>
        <v>272000</v>
      </c>
      <c r="F31" s="9">
        <f t="shared" si="4"/>
        <v>349900</v>
      </c>
      <c r="G31" s="9">
        <f t="shared" si="4"/>
        <v>377400</v>
      </c>
      <c r="H31" s="10"/>
      <c r="I31" s="10"/>
      <c r="J31" s="43"/>
      <c r="K31" s="43"/>
      <c r="L31" s="43"/>
      <c r="M31" s="43"/>
      <c r="N31" s="43"/>
      <c r="O31" s="43"/>
    </row>
    <row r="32" spans="2:15" ht="12.75" customHeight="1">
      <c r="B32" s="8">
        <v>27</v>
      </c>
      <c r="C32" s="9">
        <f aca="true" t="shared" si="5" ref="C32:E47">ROUND(C31*1.01,-2)</f>
        <v>199100</v>
      </c>
      <c r="D32" s="9">
        <f t="shared" si="5"/>
        <v>233700</v>
      </c>
      <c r="E32" s="9">
        <f t="shared" si="5"/>
        <v>274700</v>
      </c>
      <c r="F32" s="9">
        <f aca="true" t="shared" si="6" ref="F32:G35">ROUND(F31*1.02,-2)</f>
        <v>356900</v>
      </c>
      <c r="G32" s="9">
        <f t="shared" si="6"/>
        <v>384900</v>
      </c>
      <c r="H32" s="10"/>
      <c r="I32" s="10"/>
      <c r="J32" s="77" t="s">
        <v>53</v>
      </c>
      <c r="K32" s="77"/>
      <c r="L32" s="77"/>
      <c r="M32" s="77"/>
      <c r="N32" s="77"/>
      <c r="O32" s="77"/>
    </row>
    <row r="33" spans="2:15" ht="12.75" customHeight="1">
      <c r="B33" s="8">
        <v>28</v>
      </c>
      <c r="C33" s="59">
        <f t="shared" si="5"/>
        <v>201100</v>
      </c>
      <c r="D33" s="23">
        <f t="shared" si="5"/>
        <v>236000</v>
      </c>
      <c r="E33" s="23">
        <f t="shared" si="5"/>
        <v>277400</v>
      </c>
      <c r="F33" s="9">
        <f t="shared" si="6"/>
        <v>364000</v>
      </c>
      <c r="G33" s="9">
        <f t="shared" si="6"/>
        <v>392600</v>
      </c>
      <c r="H33" s="10"/>
      <c r="I33" s="10"/>
      <c r="J33" s="64" t="s">
        <v>74</v>
      </c>
      <c r="K33" s="64"/>
      <c r="L33" s="64"/>
      <c r="M33" s="64"/>
      <c r="N33" s="64"/>
      <c r="O33" s="64"/>
    </row>
    <row r="34" spans="2:15" ht="12.75" customHeight="1">
      <c r="B34" s="8">
        <v>29</v>
      </c>
      <c r="C34" s="59">
        <f t="shared" si="5"/>
        <v>203100</v>
      </c>
      <c r="D34" s="23">
        <f t="shared" si="5"/>
        <v>238400</v>
      </c>
      <c r="E34" s="23">
        <f t="shared" si="5"/>
        <v>280200</v>
      </c>
      <c r="F34" s="9">
        <f t="shared" si="6"/>
        <v>371300</v>
      </c>
      <c r="G34" s="9">
        <f t="shared" si="6"/>
        <v>400500</v>
      </c>
      <c r="H34" s="10"/>
      <c r="I34" s="10"/>
      <c r="J34" s="64" t="s">
        <v>75</v>
      </c>
      <c r="K34" s="64"/>
      <c r="L34" s="64"/>
      <c r="M34" s="64"/>
      <c r="N34" s="64"/>
      <c r="O34" s="64"/>
    </row>
    <row r="35" spans="2:15" ht="12.75" customHeight="1">
      <c r="B35" s="15">
        <v>30</v>
      </c>
      <c r="C35" s="23">
        <f t="shared" si="5"/>
        <v>205100</v>
      </c>
      <c r="D35" s="24">
        <f t="shared" si="5"/>
        <v>240800</v>
      </c>
      <c r="E35" s="23">
        <f t="shared" si="5"/>
        <v>283000</v>
      </c>
      <c r="F35" s="9">
        <f t="shared" si="6"/>
        <v>378700</v>
      </c>
      <c r="G35" s="25">
        <f t="shared" si="6"/>
        <v>408500</v>
      </c>
      <c r="H35" s="10"/>
      <c r="I35" s="10"/>
      <c r="J35" s="64" t="s">
        <v>76</v>
      </c>
      <c r="K35" s="64"/>
      <c r="L35" s="64"/>
      <c r="M35" s="64"/>
      <c r="N35" s="64"/>
      <c r="O35" s="64"/>
    </row>
    <row r="36" spans="2:15" ht="12.75" customHeight="1">
      <c r="B36" s="26">
        <v>31</v>
      </c>
      <c r="C36" s="27">
        <f t="shared" si="5"/>
        <v>207200</v>
      </c>
      <c r="D36" s="25">
        <f aca="true" t="shared" si="7" ref="D36:E51">ROUND(D35*1.0075,-2)</f>
        <v>242600</v>
      </c>
      <c r="E36" s="28">
        <f t="shared" si="7"/>
        <v>285100</v>
      </c>
      <c r="F36" s="23">
        <f aca="true" t="shared" si="8" ref="F36:F46">ROUND(F35*1.01,-2)</f>
        <v>382500</v>
      </c>
      <c r="G36" s="9">
        <f aca="true" t="shared" si="9" ref="G36:G45">ROUND(G35*1.015,-2)</f>
        <v>414600</v>
      </c>
      <c r="H36" s="10"/>
      <c r="I36" s="10"/>
      <c r="J36" s="78" t="s">
        <v>94</v>
      </c>
      <c r="K36" s="78"/>
      <c r="L36" s="78"/>
      <c r="M36" s="78"/>
      <c r="N36" s="78"/>
      <c r="O36" s="78"/>
    </row>
    <row r="37" spans="2:15" ht="12.75" customHeight="1">
      <c r="B37" s="8">
        <v>32</v>
      </c>
      <c r="C37" s="27">
        <f t="shared" si="5"/>
        <v>209300</v>
      </c>
      <c r="D37" s="9">
        <f t="shared" si="7"/>
        <v>244400</v>
      </c>
      <c r="E37" s="28">
        <f t="shared" si="7"/>
        <v>287200</v>
      </c>
      <c r="F37" s="9">
        <f t="shared" si="8"/>
        <v>386300</v>
      </c>
      <c r="G37" s="9">
        <f t="shared" si="9"/>
        <v>420800</v>
      </c>
      <c r="H37" s="10"/>
      <c r="I37" s="10"/>
      <c r="J37" s="82"/>
      <c r="K37" s="82"/>
      <c r="L37" s="82"/>
      <c r="M37" s="82"/>
      <c r="N37" s="82"/>
      <c r="O37" s="82"/>
    </row>
    <row r="38" spans="2:15" ht="12.75" customHeight="1">
      <c r="B38" s="8">
        <v>33</v>
      </c>
      <c r="C38" s="27">
        <f t="shared" si="5"/>
        <v>211400</v>
      </c>
      <c r="D38" s="9">
        <f t="shared" si="7"/>
        <v>246200</v>
      </c>
      <c r="E38" s="28">
        <f t="shared" si="7"/>
        <v>289400</v>
      </c>
      <c r="F38" s="9">
        <f t="shared" si="8"/>
        <v>390200</v>
      </c>
      <c r="G38" s="9">
        <f t="shared" si="9"/>
        <v>427100</v>
      </c>
      <c r="H38" s="10"/>
      <c r="I38" s="10"/>
      <c r="J38" s="64" t="s">
        <v>95</v>
      </c>
      <c r="K38" s="64"/>
      <c r="L38" s="64"/>
      <c r="M38" s="64"/>
      <c r="N38" s="64"/>
      <c r="O38" s="64"/>
    </row>
    <row r="39" spans="2:15" ht="12.75" customHeight="1">
      <c r="B39" s="8">
        <v>34</v>
      </c>
      <c r="C39" s="27">
        <f t="shared" si="5"/>
        <v>213500</v>
      </c>
      <c r="D39" s="23">
        <f t="shared" si="7"/>
        <v>248000</v>
      </c>
      <c r="E39" s="28">
        <f t="shared" si="7"/>
        <v>291600</v>
      </c>
      <c r="F39" s="9">
        <f t="shared" si="8"/>
        <v>394100</v>
      </c>
      <c r="G39" s="9">
        <f t="shared" si="9"/>
        <v>433500</v>
      </c>
      <c r="H39" s="10"/>
      <c r="I39" s="10"/>
      <c r="J39" s="62"/>
      <c r="K39" s="62"/>
      <c r="L39" s="62"/>
      <c r="M39" s="62"/>
      <c r="N39" s="62"/>
      <c r="O39" s="62"/>
    </row>
    <row r="40" spans="2:15" ht="12.75" customHeight="1">
      <c r="B40" s="8">
        <v>35</v>
      </c>
      <c r="C40" s="27">
        <f t="shared" si="5"/>
        <v>215600</v>
      </c>
      <c r="D40" s="24">
        <f t="shared" si="7"/>
        <v>249900</v>
      </c>
      <c r="E40" s="28">
        <f t="shared" si="7"/>
        <v>293800</v>
      </c>
      <c r="F40" s="9">
        <f t="shared" si="8"/>
        <v>398000</v>
      </c>
      <c r="G40" s="9">
        <f t="shared" si="9"/>
        <v>440000</v>
      </c>
      <c r="H40" s="10"/>
      <c r="I40" s="10"/>
      <c r="J40" s="62" t="s">
        <v>52</v>
      </c>
      <c r="K40" s="62"/>
      <c r="L40" s="62"/>
      <c r="M40" s="62"/>
      <c r="N40" s="62"/>
      <c r="O40" s="62"/>
    </row>
    <row r="41" spans="2:15" ht="12.75" customHeight="1">
      <c r="B41" s="8">
        <v>36</v>
      </c>
      <c r="C41" s="27">
        <f t="shared" si="5"/>
        <v>217800</v>
      </c>
      <c r="D41" s="9">
        <f t="shared" si="7"/>
        <v>251800</v>
      </c>
      <c r="E41" s="29">
        <f t="shared" si="7"/>
        <v>296000</v>
      </c>
      <c r="F41" s="9">
        <f t="shared" si="8"/>
        <v>402000</v>
      </c>
      <c r="G41" s="30">
        <f t="shared" si="9"/>
        <v>446600</v>
      </c>
      <c r="H41" s="10"/>
      <c r="I41" s="10"/>
      <c r="J41" s="70" t="s">
        <v>55</v>
      </c>
      <c r="K41" s="70"/>
      <c r="L41" s="70"/>
      <c r="M41" s="70"/>
      <c r="N41" s="70"/>
      <c r="O41" s="70"/>
    </row>
    <row r="42" spans="2:15" ht="12.75" customHeight="1">
      <c r="B42" s="8">
        <v>37</v>
      </c>
      <c r="C42" s="27">
        <f t="shared" si="5"/>
        <v>220000</v>
      </c>
      <c r="D42" s="24">
        <f t="shared" si="7"/>
        <v>253700</v>
      </c>
      <c r="E42" s="29">
        <f t="shared" si="7"/>
        <v>298200</v>
      </c>
      <c r="F42" s="9">
        <f t="shared" si="8"/>
        <v>406000</v>
      </c>
      <c r="G42" s="30">
        <f t="shared" si="9"/>
        <v>453300</v>
      </c>
      <c r="H42" s="10"/>
      <c r="I42" s="10"/>
      <c r="J42" s="70" t="s">
        <v>77</v>
      </c>
      <c r="K42" s="70"/>
      <c r="L42" s="70"/>
      <c r="M42" s="70"/>
      <c r="N42" s="70"/>
      <c r="O42" s="70"/>
    </row>
    <row r="43" spans="2:15" ht="12.75" customHeight="1">
      <c r="B43" s="8">
        <v>38</v>
      </c>
      <c r="C43" s="27">
        <f t="shared" si="5"/>
        <v>222200</v>
      </c>
      <c r="D43" s="9">
        <f t="shared" si="7"/>
        <v>255600</v>
      </c>
      <c r="E43" s="29">
        <f t="shared" si="7"/>
        <v>300400</v>
      </c>
      <c r="F43" s="24">
        <f t="shared" si="8"/>
        <v>410100</v>
      </c>
      <c r="G43" s="30">
        <f t="shared" si="9"/>
        <v>460100</v>
      </c>
      <c r="H43" s="10"/>
      <c r="I43" s="10"/>
      <c r="J43" s="81" t="s">
        <v>23</v>
      </c>
      <c r="K43" s="81"/>
      <c r="L43" s="81"/>
      <c r="M43" s="81"/>
      <c r="N43" s="81"/>
      <c r="O43" s="81"/>
    </row>
    <row r="44" spans="2:15" ht="12.75" customHeight="1">
      <c r="B44" s="31">
        <v>39</v>
      </c>
      <c r="C44" s="9">
        <f t="shared" si="5"/>
        <v>224400</v>
      </c>
      <c r="D44" s="24">
        <f t="shared" si="7"/>
        <v>257500</v>
      </c>
      <c r="E44" s="29">
        <f t="shared" si="7"/>
        <v>302700</v>
      </c>
      <c r="F44" s="25">
        <f t="shared" si="8"/>
        <v>414200</v>
      </c>
      <c r="G44" s="32">
        <f t="shared" si="9"/>
        <v>467000</v>
      </c>
      <c r="H44" s="10"/>
      <c r="I44" s="10"/>
      <c r="J44" s="70" t="s">
        <v>16</v>
      </c>
      <c r="K44" s="70"/>
      <c r="L44" s="70"/>
      <c r="M44" s="70"/>
      <c r="N44" s="70"/>
      <c r="O44" s="70"/>
    </row>
    <row r="45" spans="2:15" ht="12.75" customHeight="1">
      <c r="B45" s="31">
        <v>40</v>
      </c>
      <c r="C45" s="23">
        <f t="shared" si="5"/>
        <v>226600</v>
      </c>
      <c r="D45" s="9">
        <f t="shared" si="7"/>
        <v>259400</v>
      </c>
      <c r="E45" s="29">
        <f t="shared" si="7"/>
        <v>305000</v>
      </c>
      <c r="F45" s="9">
        <f t="shared" si="8"/>
        <v>418300</v>
      </c>
      <c r="G45" s="30">
        <f t="shared" si="9"/>
        <v>474000</v>
      </c>
      <c r="H45" s="10"/>
      <c r="I45" s="10"/>
      <c r="J45" s="68" t="s">
        <v>56</v>
      </c>
      <c r="K45" s="68"/>
      <c r="L45" s="68"/>
      <c r="M45" s="68"/>
      <c r="N45" s="68"/>
      <c r="O45" s="68"/>
    </row>
    <row r="46" spans="2:15" ht="12.75" customHeight="1">
      <c r="B46" s="31">
        <v>41</v>
      </c>
      <c r="C46" s="23">
        <f t="shared" si="5"/>
        <v>228900</v>
      </c>
      <c r="D46" s="24">
        <f t="shared" si="7"/>
        <v>261300</v>
      </c>
      <c r="E46" s="29">
        <f t="shared" si="7"/>
        <v>307300</v>
      </c>
      <c r="F46" s="9">
        <f t="shared" si="8"/>
        <v>422500</v>
      </c>
      <c r="G46" s="28">
        <f aca="true" t="shared" si="10" ref="G46:G51">ROUND(G45*1.005,-2)</f>
        <v>476400</v>
      </c>
      <c r="H46" s="10"/>
      <c r="I46" s="10"/>
      <c r="J46" s="65" t="s">
        <v>60</v>
      </c>
      <c r="K46" s="62"/>
      <c r="L46" s="62"/>
      <c r="M46" s="62"/>
      <c r="N46" s="62"/>
      <c r="O46" s="62"/>
    </row>
    <row r="47" spans="2:15" ht="12.75" customHeight="1">
      <c r="B47" s="31">
        <v>42</v>
      </c>
      <c r="C47" s="23">
        <f t="shared" si="5"/>
        <v>231200</v>
      </c>
      <c r="D47" s="9">
        <f t="shared" si="7"/>
        <v>263300</v>
      </c>
      <c r="E47" s="29">
        <f t="shared" si="7"/>
        <v>309600</v>
      </c>
      <c r="F47" s="23">
        <f>ROUND(F46*0,-2)</f>
        <v>0</v>
      </c>
      <c r="G47" s="30">
        <f t="shared" si="10"/>
        <v>478800</v>
      </c>
      <c r="H47" s="10"/>
      <c r="I47" s="10"/>
      <c r="J47" s="62"/>
      <c r="K47" s="62"/>
      <c r="L47" s="62"/>
      <c r="M47" s="62"/>
      <c r="N47" s="62"/>
      <c r="O47" s="62"/>
    </row>
    <row r="48" spans="2:15" ht="12.75" customHeight="1">
      <c r="B48" s="31">
        <v>43</v>
      </c>
      <c r="C48" s="23">
        <f aca="true" t="shared" si="11" ref="C48:C54">ROUND(C47*1.01,-2)</f>
        <v>233500</v>
      </c>
      <c r="D48" s="24">
        <f t="shared" si="7"/>
        <v>265300</v>
      </c>
      <c r="E48" s="29">
        <f t="shared" si="7"/>
        <v>311900</v>
      </c>
      <c r="F48" s="9">
        <f aca="true" t="shared" si="12" ref="F48:G60">ROUND(F47*1.005,-2)</f>
        <v>0</v>
      </c>
      <c r="G48" s="30">
        <f t="shared" si="10"/>
        <v>481200</v>
      </c>
      <c r="H48" s="10"/>
      <c r="I48" s="10"/>
      <c r="J48" s="67" t="s">
        <v>61</v>
      </c>
      <c r="K48" s="67"/>
      <c r="L48" s="67"/>
      <c r="M48" s="67"/>
      <c r="N48" s="67"/>
      <c r="O48" s="67"/>
    </row>
    <row r="49" spans="2:15" ht="12.75" customHeight="1">
      <c r="B49" s="31">
        <v>44</v>
      </c>
      <c r="C49" s="23">
        <f t="shared" si="11"/>
        <v>235800</v>
      </c>
      <c r="D49" s="9">
        <f t="shared" si="7"/>
        <v>267300</v>
      </c>
      <c r="E49" s="29">
        <f t="shared" si="7"/>
        <v>314200</v>
      </c>
      <c r="F49" s="9">
        <f t="shared" si="12"/>
        <v>0</v>
      </c>
      <c r="G49" s="30">
        <f t="shared" si="10"/>
        <v>483600</v>
      </c>
      <c r="H49" s="10"/>
      <c r="I49" s="10"/>
      <c r="J49" s="67"/>
      <c r="K49" s="67"/>
      <c r="L49" s="67"/>
      <c r="M49" s="67"/>
      <c r="N49" s="67"/>
      <c r="O49" s="67"/>
    </row>
    <row r="50" spans="2:14" ht="12.75" customHeight="1">
      <c r="B50" s="31">
        <v>45</v>
      </c>
      <c r="C50" s="23">
        <f t="shared" si="11"/>
        <v>238200</v>
      </c>
      <c r="D50" s="24">
        <f t="shared" si="7"/>
        <v>269300</v>
      </c>
      <c r="E50" s="29">
        <f t="shared" si="7"/>
        <v>316600</v>
      </c>
      <c r="F50" s="9">
        <f t="shared" si="12"/>
        <v>0</v>
      </c>
      <c r="G50" s="30">
        <f t="shared" si="10"/>
        <v>486000</v>
      </c>
      <c r="H50" s="10"/>
      <c r="I50" s="10"/>
      <c r="J50" s="1" t="s">
        <v>31</v>
      </c>
      <c r="K50" s="61" t="s">
        <v>62</v>
      </c>
      <c r="L50" s="61"/>
      <c r="M50" s="61"/>
      <c r="N50" s="61"/>
    </row>
    <row r="51" spans="2:14" ht="12.75" customHeight="1">
      <c r="B51" s="31">
        <v>46</v>
      </c>
      <c r="C51" s="23">
        <f t="shared" si="11"/>
        <v>240600</v>
      </c>
      <c r="D51" s="9">
        <f t="shared" si="7"/>
        <v>271300</v>
      </c>
      <c r="E51" s="29">
        <f t="shared" si="7"/>
        <v>319000</v>
      </c>
      <c r="F51" s="9">
        <f t="shared" si="12"/>
        <v>0</v>
      </c>
      <c r="G51" s="30">
        <f t="shared" si="10"/>
        <v>488400</v>
      </c>
      <c r="H51" s="10"/>
      <c r="I51" s="10"/>
      <c r="K51" s="13"/>
      <c r="L51" s="13" t="s">
        <v>36</v>
      </c>
      <c r="M51" s="13" t="s">
        <v>37</v>
      </c>
      <c r="N51" s="13" t="s">
        <v>44</v>
      </c>
    </row>
    <row r="52" spans="2:14" ht="12.75" customHeight="1">
      <c r="B52" s="31">
        <v>47</v>
      </c>
      <c r="C52" s="23">
        <f t="shared" si="11"/>
        <v>243000</v>
      </c>
      <c r="D52" s="24">
        <f aca="true" t="shared" si="13" ref="D52:E54">ROUND(D51*1.0075,-2)</f>
        <v>273300</v>
      </c>
      <c r="E52" s="29">
        <f t="shared" si="13"/>
        <v>321400</v>
      </c>
      <c r="F52" s="9">
        <f t="shared" si="12"/>
        <v>0</v>
      </c>
      <c r="G52" s="30">
        <f>ROUND(G51*0,-2)</f>
        <v>0</v>
      </c>
      <c r="H52" s="10"/>
      <c r="I52" s="10"/>
      <c r="K52" s="13" t="s">
        <v>32</v>
      </c>
      <c r="L52" s="13" t="s">
        <v>17</v>
      </c>
      <c r="M52" s="13" t="s">
        <v>17</v>
      </c>
      <c r="N52" s="13"/>
    </row>
    <row r="53" spans="2:14" ht="12.75" customHeight="1">
      <c r="B53" s="31">
        <v>48</v>
      </c>
      <c r="C53" s="23">
        <f t="shared" si="11"/>
        <v>245400</v>
      </c>
      <c r="D53" s="9">
        <f t="shared" si="13"/>
        <v>275300</v>
      </c>
      <c r="E53" s="29">
        <f t="shared" si="13"/>
        <v>323800</v>
      </c>
      <c r="F53" s="9">
        <f t="shared" si="12"/>
        <v>0</v>
      </c>
      <c r="G53" s="30">
        <f t="shared" si="12"/>
        <v>0</v>
      </c>
      <c r="H53" s="10"/>
      <c r="I53" s="10"/>
      <c r="J53" s="42" t="s">
        <v>33</v>
      </c>
      <c r="K53" s="49" t="s">
        <v>40</v>
      </c>
      <c r="L53" s="20">
        <v>151700</v>
      </c>
      <c r="M53" s="20">
        <v>155200</v>
      </c>
      <c r="N53" s="20">
        <f>M53-L53</f>
        <v>3500</v>
      </c>
    </row>
    <row r="54" spans="2:14" ht="12.75" customHeight="1">
      <c r="B54" s="31">
        <v>49</v>
      </c>
      <c r="C54" s="23">
        <f t="shared" si="11"/>
        <v>247900</v>
      </c>
      <c r="D54" s="25">
        <f t="shared" si="13"/>
        <v>277400</v>
      </c>
      <c r="E54" s="29">
        <f t="shared" si="13"/>
        <v>326200</v>
      </c>
      <c r="F54" s="9">
        <f t="shared" si="12"/>
        <v>0</v>
      </c>
      <c r="G54" s="30">
        <f t="shared" si="12"/>
        <v>0</v>
      </c>
      <c r="H54" s="10"/>
      <c r="I54" s="10"/>
      <c r="J54" s="42" t="s">
        <v>18</v>
      </c>
      <c r="K54" s="49" t="s">
        <v>39</v>
      </c>
      <c r="L54" s="20">
        <v>177800</v>
      </c>
      <c r="M54" s="20">
        <v>182000</v>
      </c>
      <c r="N54" s="20">
        <f>M54-L54</f>
        <v>4200</v>
      </c>
    </row>
    <row r="55" spans="2:14" ht="12.75" customHeight="1">
      <c r="B55" s="31">
        <v>50</v>
      </c>
      <c r="C55" s="25">
        <f aca="true" t="shared" si="14" ref="C55:E62">ROUND(C54*1.005,-2)</f>
        <v>249100</v>
      </c>
      <c r="D55" s="9">
        <f t="shared" si="14"/>
        <v>278800</v>
      </c>
      <c r="E55" s="29">
        <f t="shared" si="14"/>
        <v>327800</v>
      </c>
      <c r="F55" s="9">
        <f t="shared" si="12"/>
        <v>0</v>
      </c>
      <c r="G55" s="30">
        <f t="shared" si="12"/>
        <v>0</v>
      </c>
      <c r="H55" s="10"/>
      <c r="I55" s="10"/>
      <c r="J55" s="42" t="s">
        <v>34</v>
      </c>
      <c r="K55" s="49" t="s">
        <v>41</v>
      </c>
      <c r="L55" s="20">
        <v>177800</v>
      </c>
      <c r="M55" s="20">
        <v>182000</v>
      </c>
      <c r="N55" s="20">
        <f>M55-L55</f>
        <v>4200</v>
      </c>
    </row>
    <row r="56" spans="2:14" ht="12.75" customHeight="1">
      <c r="B56" s="31">
        <v>51</v>
      </c>
      <c r="C56" s="9">
        <f t="shared" si="14"/>
        <v>250300</v>
      </c>
      <c r="D56" s="24">
        <f t="shared" si="14"/>
        <v>280200</v>
      </c>
      <c r="E56" s="29">
        <f t="shared" si="14"/>
        <v>329400</v>
      </c>
      <c r="F56" s="9">
        <f t="shared" si="12"/>
        <v>0</v>
      </c>
      <c r="G56" s="30">
        <f t="shared" si="12"/>
        <v>0</v>
      </c>
      <c r="H56" s="10"/>
      <c r="I56" s="10"/>
      <c r="J56" s="42" t="s">
        <v>35</v>
      </c>
      <c r="K56" s="49" t="s">
        <v>42</v>
      </c>
      <c r="L56" s="20">
        <v>185000</v>
      </c>
      <c r="M56" s="20">
        <v>189400</v>
      </c>
      <c r="N56" s="20">
        <f>M56-L56</f>
        <v>4400</v>
      </c>
    </row>
    <row r="57" spans="2:15" ht="12.75" customHeight="1">
      <c r="B57" s="31">
        <v>52</v>
      </c>
      <c r="C57" s="23">
        <f t="shared" si="14"/>
        <v>251600</v>
      </c>
      <c r="D57" s="9">
        <f t="shared" si="14"/>
        <v>281600</v>
      </c>
      <c r="E57" s="29">
        <f t="shared" si="14"/>
        <v>331000</v>
      </c>
      <c r="F57" s="9">
        <f t="shared" si="12"/>
        <v>0</v>
      </c>
      <c r="G57" s="30">
        <f t="shared" si="12"/>
        <v>0</v>
      </c>
      <c r="H57" s="10"/>
      <c r="I57" s="10"/>
      <c r="J57" s="42" t="s">
        <v>38</v>
      </c>
      <c r="K57" s="49" t="s">
        <v>43</v>
      </c>
      <c r="L57" s="20">
        <v>281000</v>
      </c>
      <c r="M57" s="20">
        <v>274900</v>
      </c>
      <c r="N57" s="20">
        <f>M57-L57</f>
        <v>-6100</v>
      </c>
      <c r="O57" s="1" t="s">
        <v>63</v>
      </c>
    </row>
    <row r="58" spans="2:11" ht="12.75" customHeight="1">
      <c r="B58" s="31">
        <v>53</v>
      </c>
      <c r="C58" s="24">
        <f t="shared" si="14"/>
        <v>252900</v>
      </c>
      <c r="D58" s="24">
        <f t="shared" si="14"/>
        <v>283000</v>
      </c>
      <c r="E58" s="29">
        <f t="shared" si="14"/>
        <v>332700</v>
      </c>
      <c r="F58" s="9">
        <f t="shared" si="12"/>
        <v>0</v>
      </c>
      <c r="G58" s="30">
        <f t="shared" si="12"/>
        <v>0</v>
      </c>
      <c r="H58" s="10"/>
      <c r="I58" s="10"/>
      <c r="K58" s="48"/>
    </row>
    <row r="59" spans="2:15" ht="12.75" customHeight="1">
      <c r="B59" s="31">
        <v>54</v>
      </c>
      <c r="C59" s="9">
        <f t="shared" si="14"/>
        <v>254200</v>
      </c>
      <c r="D59" s="9">
        <f t="shared" si="14"/>
        <v>284400</v>
      </c>
      <c r="E59" s="29">
        <f t="shared" si="14"/>
        <v>334400</v>
      </c>
      <c r="F59" s="25">
        <f t="shared" si="12"/>
        <v>0</v>
      </c>
      <c r="G59" s="32">
        <f t="shared" si="12"/>
        <v>0</v>
      </c>
      <c r="H59" s="10"/>
      <c r="I59" s="10"/>
      <c r="J59" s="62" t="s">
        <v>64</v>
      </c>
      <c r="K59" s="62"/>
      <c r="L59" s="62"/>
      <c r="M59" s="62"/>
      <c r="N59" s="62"/>
      <c r="O59" s="62"/>
    </row>
    <row r="60" spans="2:15" ht="12.75" customHeight="1">
      <c r="B60" s="33">
        <v>55</v>
      </c>
      <c r="C60" s="24">
        <f t="shared" si="14"/>
        <v>255500</v>
      </c>
      <c r="D60" s="24">
        <f t="shared" si="14"/>
        <v>285800</v>
      </c>
      <c r="E60" s="9">
        <f t="shared" si="14"/>
        <v>336100</v>
      </c>
      <c r="F60" s="9">
        <f t="shared" si="12"/>
        <v>0</v>
      </c>
      <c r="G60" s="30">
        <f t="shared" si="12"/>
        <v>0</v>
      </c>
      <c r="H60" s="10"/>
      <c r="I60" s="10"/>
      <c r="K60" s="62" t="s">
        <v>65</v>
      </c>
      <c r="L60" s="62"/>
      <c r="M60" s="62"/>
      <c r="N60" s="62"/>
      <c r="O60" s="62"/>
    </row>
    <row r="61" spans="2:15" ht="12.75" customHeight="1">
      <c r="B61" s="34">
        <v>56</v>
      </c>
      <c r="C61" s="9">
        <f t="shared" si="14"/>
        <v>256800</v>
      </c>
      <c r="D61" s="9">
        <f t="shared" si="14"/>
        <v>287200</v>
      </c>
      <c r="E61" s="29">
        <f t="shared" si="14"/>
        <v>337800</v>
      </c>
      <c r="F61" s="24"/>
      <c r="G61" s="35"/>
      <c r="H61" s="10"/>
      <c r="I61" s="10"/>
      <c r="K61" s="62" t="s">
        <v>66</v>
      </c>
      <c r="L61" s="62"/>
      <c r="M61" s="62"/>
      <c r="N61" s="62"/>
      <c r="O61" s="62"/>
    </row>
    <row r="62" spans="2:15" ht="12.75" customHeight="1">
      <c r="B62" s="34">
        <v>57</v>
      </c>
      <c r="C62" s="23">
        <f t="shared" si="14"/>
        <v>258100</v>
      </c>
      <c r="D62" s="9">
        <f t="shared" si="14"/>
        <v>288600</v>
      </c>
      <c r="E62" s="36">
        <f t="shared" si="14"/>
        <v>339500</v>
      </c>
      <c r="F62" s="8"/>
      <c r="G62" s="37"/>
      <c r="K62" s="62" t="s">
        <v>67</v>
      </c>
      <c r="L62" s="62"/>
      <c r="M62" s="62"/>
      <c r="N62" s="62"/>
      <c r="O62" s="62"/>
    </row>
    <row r="63" spans="2:7" ht="12.75" customHeight="1">
      <c r="B63" s="34"/>
      <c r="C63" s="38"/>
      <c r="D63" s="38"/>
      <c r="E63" s="39"/>
      <c r="F63" s="38"/>
      <c r="G63" s="40"/>
    </row>
  </sheetData>
  <sheetProtection/>
  <mergeCells count="47">
    <mergeCell ref="J40:O40"/>
    <mergeCell ref="J41:O41"/>
    <mergeCell ref="J43:O43"/>
    <mergeCell ref="J42:O42"/>
    <mergeCell ref="J44:O44"/>
    <mergeCell ref="J34:O34"/>
    <mergeCell ref="J35:O35"/>
    <mergeCell ref="J36:O37"/>
    <mergeCell ref="J38:O38"/>
    <mergeCell ref="J39:O39"/>
    <mergeCell ref="K20:N20"/>
    <mergeCell ref="J28:O28"/>
    <mergeCell ref="J32:O32"/>
    <mergeCell ref="J33:O33"/>
    <mergeCell ref="J49:O49"/>
    <mergeCell ref="J48:O48"/>
    <mergeCell ref="J24:O24"/>
    <mergeCell ref="J25:O25"/>
    <mergeCell ref="J26:O26"/>
    <mergeCell ref="J27:O27"/>
    <mergeCell ref="D2:F2"/>
    <mergeCell ref="C3:E3"/>
    <mergeCell ref="F3:G3"/>
    <mergeCell ref="J5:J6"/>
    <mergeCell ref="K19:N19"/>
    <mergeCell ref="M3:N3"/>
    <mergeCell ref="J11:O11"/>
    <mergeCell ref="J46:O47"/>
    <mergeCell ref="J29:O30"/>
    <mergeCell ref="J12:O12"/>
    <mergeCell ref="K15:N15"/>
    <mergeCell ref="K16:N16"/>
    <mergeCell ref="K17:N17"/>
    <mergeCell ref="K18:N18"/>
    <mergeCell ref="J21:O21"/>
    <mergeCell ref="J22:O22"/>
    <mergeCell ref="J45:O45"/>
    <mergeCell ref="K50:N50"/>
    <mergeCell ref="J59:O59"/>
    <mergeCell ref="K60:O60"/>
    <mergeCell ref="K61:O61"/>
    <mergeCell ref="K62:O62"/>
    <mergeCell ref="K5:K6"/>
    <mergeCell ref="L5:L6"/>
    <mergeCell ref="M5:M6"/>
    <mergeCell ref="N5:N6"/>
    <mergeCell ref="J23:O23"/>
  </mergeCells>
  <printOptions/>
  <pageMargins left="0.56" right="0.2755905511811024" top="0.3937007874015748" bottom="0.4330708661417323"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小野路保育園</dc:creator>
  <cp:keywords/>
  <dc:description/>
  <cp:lastModifiedBy>kiyoshi koyama</cp:lastModifiedBy>
  <cp:lastPrinted>2018-04-02T07:19:35Z</cp:lastPrinted>
  <dcterms:created xsi:type="dcterms:W3CDTF">2006-02-07T00:02:57Z</dcterms:created>
  <dcterms:modified xsi:type="dcterms:W3CDTF">2018-04-09T03:50:19Z</dcterms:modified>
  <cp:category/>
  <cp:version/>
  <cp:contentType/>
  <cp:contentStatus/>
</cp:coreProperties>
</file>